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11175" windowHeight="10680"/>
  </bookViews>
  <sheets>
    <sheet name="Prijave" sheetId="1" r:id="rId1"/>
    <sheet name="Nosilci" sheetId="2" r:id="rId2"/>
    <sheet name="Rezultati" sheetId="3" r:id="rId3"/>
    <sheet name="Ranking" sheetId="4" r:id="rId4"/>
  </sheets>
  <calcPr calcId="145621"/>
</workbook>
</file>

<file path=xl/calcChain.xml><?xml version="1.0" encoding="utf-8"?>
<calcChain xmlns="http://schemas.openxmlformats.org/spreadsheetml/2006/main">
  <c r="I15" i="3" l="1"/>
  <c r="G15" i="3"/>
  <c r="I14" i="3"/>
  <c r="G14" i="3"/>
  <c r="I13" i="3"/>
  <c r="G13" i="3"/>
  <c r="I12" i="3"/>
  <c r="G12" i="3"/>
  <c r="I11" i="3"/>
  <c r="G11" i="3"/>
  <c r="I10" i="3"/>
  <c r="G10" i="3"/>
  <c r="I9" i="3"/>
  <c r="G9" i="3"/>
  <c r="I8" i="3"/>
  <c r="G8" i="3"/>
  <c r="I7" i="3"/>
  <c r="G7" i="3"/>
  <c r="I6" i="3"/>
  <c r="G6" i="3"/>
  <c r="I5" i="3"/>
  <c r="G5" i="3"/>
  <c r="I4" i="3"/>
  <c r="G4" i="3"/>
  <c r="I3" i="3"/>
  <c r="G3" i="3"/>
  <c r="I2" i="3"/>
  <c r="G2" i="3"/>
  <c r="L9" i="2"/>
  <c r="F2" i="3" s="1"/>
  <c r="L8" i="2"/>
  <c r="D5" i="3" s="1"/>
  <c r="L7" i="2"/>
  <c r="F4" i="3" s="1"/>
  <c r="L6" i="2"/>
  <c r="D3" i="3" s="1"/>
  <c r="L5" i="2"/>
  <c r="F3" i="3" s="1"/>
  <c r="L4" i="2"/>
  <c r="D4" i="3" s="1"/>
  <c r="L3" i="2"/>
  <c r="F5" i="3" s="1"/>
  <c r="L2" i="2"/>
  <c r="D2" i="3" s="1"/>
  <c r="L9" i="1"/>
  <c r="L8" i="1"/>
  <c r="L7" i="1"/>
  <c r="L6" i="1"/>
  <c r="L5" i="1"/>
  <c r="L4" i="1"/>
  <c r="L3" i="1"/>
  <c r="L2" i="1"/>
  <c r="D8" i="3" l="1"/>
  <c r="B8" i="4" s="1"/>
  <c r="D9" i="3"/>
  <c r="F8" i="3"/>
  <c r="F9" i="3"/>
  <c r="D11" i="3" s="1"/>
  <c r="F13" i="3" s="1"/>
  <c r="F14" i="3" s="1"/>
  <c r="B4" i="4" s="1"/>
  <c r="B9" i="4"/>
  <c r="D6" i="3"/>
  <c r="F11" i="3" s="1"/>
  <c r="B7" i="4" s="1"/>
  <c r="D7" i="3"/>
  <c r="F10" i="3" s="1"/>
  <c r="F12" i="3" s="1"/>
  <c r="D14" i="3" s="1"/>
  <c r="B5" i="4" s="1"/>
  <c r="D10" i="3"/>
  <c r="D12" i="3"/>
  <c r="D15" i="3" s="1"/>
  <c r="B2" i="4" s="1"/>
  <c r="B6" i="4"/>
  <c r="F6" i="3"/>
  <c r="F7" i="3"/>
  <c r="D13" i="3" s="1"/>
  <c r="F15" i="3" s="1"/>
  <c r="B3" i="4" s="1"/>
</calcChain>
</file>

<file path=xl/sharedStrings.xml><?xml version="1.0" encoding="utf-8"?>
<sst xmlns="http://schemas.openxmlformats.org/spreadsheetml/2006/main" count="219" uniqueCount="71">
  <si>
    <t>Nosilec</t>
  </si>
  <si>
    <t>Ime ekipe</t>
  </si>
  <si>
    <t>Priimek Igralec 1</t>
  </si>
  <si>
    <t>Ime</t>
  </si>
  <si>
    <t>Letnik rojstva</t>
  </si>
  <si>
    <t>Osvojene točke</t>
  </si>
  <si>
    <t>Priimek Igralec 2</t>
  </si>
  <si>
    <t>Skupne točke</t>
  </si>
  <si>
    <t>Ekipa
 Igralec 1 / Igralec 2</t>
  </si>
  <si>
    <t>Volley Girls</t>
  </si>
  <si>
    <t>Marolt</t>
  </si>
  <si>
    <t>Maja</t>
  </si>
  <si>
    <t>Zbičajnik</t>
  </si>
  <si>
    <t>Iza</t>
  </si>
  <si>
    <t>da</t>
  </si>
  <si>
    <t>DA</t>
  </si>
  <si>
    <t>T &amp; T</t>
  </si>
  <si>
    <t>Natek</t>
  </si>
  <si>
    <t>Taja</t>
  </si>
  <si>
    <t>Bengez</t>
  </si>
  <si>
    <t>Tina</t>
  </si>
  <si>
    <t>Ajda &amp; Gaja</t>
  </si>
  <si>
    <t>Kuhar</t>
  </si>
  <si>
    <t>Gaja</t>
  </si>
  <si>
    <t>Ajda</t>
  </si>
  <si>
    <t>Vita &amp; Zoja</t>
  </si>
  <si>
    <t>Belec</t>
  </si>
  <si>
    <t>Vita</t>
  </si>
  <si>
    <t>Vöroš</t>
  </si>
  <si>
    <t>Zoja</t>
  </si>
  <si>
    <t>Match Number</t>
  </si>
  <si>
    <t>ZMVF Primafoto</t>
  </si>
  <si>
    <t>Podjavoršek</t>
  </si>
  <si>
    <t>Deja</t>
  </si>
  <si>
    <t>Šimić</t>
  </si>
  <si>
    <t>Pia</t>
  </si>
  <si>
    <t>Round</t>
  </si>
  <si>
    <t>KITI</t>
  </si>
  <si>
    <t>Miklavec</t>
  </si>
  <si>
    <t>Court</t>
  </si>
  <si>
    <t>Kiara</t>
  </si>
  <si>
    <t>Team 1</t>
  </si>
  <si>
    <t>Kavnik</t>
  </si>
  <si>
    <t>Tinkara</t>
  </si>
  <si>
    <t>vs</t>
  </si>
  <si>
    <t>Team 2</t>
  </si>
  <si>
    <t>Result</t>
  </si>
  <si>
    <t>?</t>
  </si>
  <si>
    <t>Smrketi</t>
  </si>
  <si>
    <t>Cikač</t>
  </si>
  <si>
    <t>Urška</t>
  </si>
  <si>
    <t>Grubišič Čabo</t>
  </si>
  <si>
    <t>Julija</t>
  </si>
  <si>
    <t>D &amp; T</t>
  </si>
  <si>
    <t>Šinkovec</t>
  </si>
  <si>
    <t>Dora</t>
  </si>
  <si>
    <t>Lapajne</t>
  </si>
  <si>
    <t>Vöröš</t>
  </si>
  <si>
    <t>Time</t>
  </si>
  <si>
    <t>1. Set</t>
  </si>
  <si>
    <t>2. Set</t>
  </si>
  <si>
    <t>3. Set</t>
  </si>
  <si>
    <t>I</t>
  </si>
  <si>
    <t>&lt;-&gt;</t>
  </si>
  <si>
    <t>II</t>
  </si>
  <si>
    <t>SF</t>
  </si>
  <si>
    <t>3/4</t>
  </si>
  <si>
    <t>F</t>
  </si>
  <si>
    <t>Finish</t>
  </si>
  <si>
    <t>Team</t>
  </si>
  <si>
    <t>U- Points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</si>
</sst>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rgb="FF000000"/>
      <name val="Arial"/>
    </font>
    <font>
      <sz val="8"/>
      <name val="Arial"/>
    </font>
    <font>
      <sz val="10"/>
      <name val="Arial"/>
    </font>
    <font>
      <sz val="11"/>
      <name val="Arial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2">
    <border>
      <left/>
      <right/>
      <top/>
      <bottom/>
      <diagonal/>
    </border>
    <border>
      <left/>
      <right style="thin">
        <color rgb="FF000000"/>
      </right>
      <top/>
      <bottom/>
      <diagonal/>
    </border>
  </borders>
  <cellStyleXfs count="1">
    <xf numFmtId="0" fontId="0" fillId="0" borderId="0"/>
  </cellStyleXfs>
  <cellXfs count="22">
    <xf numFmtId="0" fontId="0" fillId="0" borderId="0" xfId="0" applyFont="1" applyAlignme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/>
    <xf numFmtId="0" fontId="2" fillId="0" borderId="0" xfId="0" applyFont="1"/>
    <xf numFmtId="0" fontId="3" fillId="2" borderId="0" xfId="0" applyFont="1" applyFill="1"/>
    <xf numFmtId="0" fontId="4" fillId="0" borderId="0" xfId="0" applyFont="1" applyAlignment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20" fontId="4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/>
    <xf numFmtId="0" fontId="0" fillId="0" borderId="0" xfId="0" applyFont="1" applyAlignment="1"/>
    <xf numFmtId="0" fontId="4" fillId="0" borderId="1" xfId="0" applyFont="1" applyBorder="1"/>
    <xf numFmtId="0" fontId="1" fillId="0" borderId="0" xfId="0" applyFont="1" applyAlignment="1"/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"/>
  <sheetViews>
    <sheetView tabSelected="1" workbookViewId="0"/>
  </sheetViews>
  <sheetFormatPr defaultColWidth="14.42578125" defaultRowHeight="15.75" customHeight="1" x14ac:dyDescent="0.2"/>
  <cols>
    <col min="1" max="1" width="5.7109375" customWidth="1"/>
    <col min="2" max="2" width="14.7109375" customWidth="1"/>
    <col min="3" max="3" width="11.85546875" customWidth="1"/>
    <col min="4" max="4" width="5.85546875" customWidth="1"/>
    <col min="5" max="5" width="9.7109375" customWidth="1"/>
    <col min="7" max="7" width="12.7109375" customWidth="1"/>
    <col min="8" max="8" width="7.140625" customWidth="1"/>
    <col min="9" max="9" width="9.7109375" customWidth="1"/>
    <col min="12" max="12" width="16.42578125" customWidth="1"/>
  </cols>
  <sheetData>
    <row r="1" spans="1:16" ht="15.75" customHeight="1" x14ac:dyDescent="0.2">
      <c r="A1" s="1" t="s">
        <v>0</v>
      </c>
      <c r="B1" s="2" t="s">
        <v>1</v>
      </c>
      <c r="C1" s="2" t="s">
        <v>2</v>
      </c>
      <c r="D1" s="2" t="s">
        <v>3</v>
      </c>
      <c r="E1" s="1" t="s">
        <v>4</v>
      </c>
      <c r="F1" s="1" t="s">
        <v>5</v>
      </c>
      <c r="G1" s="2" t="s">
        <v>6</v>
      </c>
      <c r="H1" s="2" t="s">
        <v>3</v>
      </c>
      <c r="I1" s="1" t="s">
        <v>4</v>
      </c>
      <c r="J1" s="1" t="s">
        <v>5</v>
      </c>
      <c r="K1" s="1" t="s">
        <v>7</v>
      </c>
      <c r="L1" s="1" t="s">
        <v>8</v>
      </c>
    </row>
    <row r="2" spans="1:16" ht="15.75" customHeight="1" x14ac:dyDescent="0.2">
      <c r="A2" s="3">
        <v>1</v>
      </c>
      <c r="B2" s="4" t="s">
        <v>9</v>
      </c>
      <c r="C2" s="4" t="s">
        <v>10</v>
      </c>
      <c r="D2" s="4" t="s">
        <v>11</v>
      </c>
      <c r="E2" s="4">
        <v>2003</v>
      </c>
      <c r="F2" s="5"/>
      <c r="G2" s="4" t="s">
        <v>12</v>
      </c>
      <c r="H2" s="4" t="s">
        <v>13</v>
      </c>
      <c r="I2" s="4">
        <v>2003</v>
      </c>
      <c r="J2" s="5"/>
      <c r="K2" s="5"/>
      <c r="L2" s="6" t="str">
        <f t="shared" ref="L2:L9" si="0">CONCATENATE(C2," / ",G2)</f>
        <v>Marolt / Zbičajnik</v>
      </c>
      <c r="N2" s="7" t="s">
        <v>14</v>
      </c>
      <c r="O2" s="7" t="s">
        <v>14</v>
      </c>
      <c r="P2" s="7" t="s">
        <v>15</v>
      </c>
    </row>
    <row r="3" spans="1:16" ht="15.75" customHeight="1" x14ac:dyDescent="0.2">
      <c r="A3" s="3">
        <v>2</v>
      </c>
      <c r="B3" s="4" t="s">
        <v>16</v>
      </c>
      <c r="C3" s="4" t="s">
        <v>17</v>
      </c>
      <c r="D3" s="4" t="s">
        <v>18</v>
      </c>
      <c r="E3" s="4">
        <v>2003</v>
      </c>
      <c r="F3" s="5"/>
      <c r="G3" s="4" t="s">
        <v>19</v>
      </c>
      <c r="H3" s="4" t="s">
        <v>20</v>
      </c>
      <c r="I3" s="4">
        <v>2003</v>
      </c>
      <c r="J3" s="5"/>
      <c r="K3" s="5"/>
      <c r="L3" s="6" t="str">
        <f t="shared" si="0"/>
        <v>Natek / Bengez</v>
      </c>
      <c r="N3" s="7" t="s">
        <v>14</v>
      </c>
      <c r="O3" s="7" t="s">
        <v>14</v>
      </c>
      <c r="P3" s="7" t="s">
        <v>15</v>
      </c>
    </row>
    <row r="4" spans="1:16" ht="15.75" customHeight="1" x14ac:dyDescent="0.2">
      <c r="A4" s="3">
        <v>3</v>
      </c>
      <c r="B4" s="4" t="s">
        <v>21</v>
      </c>
      <c r="C4" s="4" t="s">
        <v>22</v>
      </c>
      <c r="D4" s="4" t="s">
        <v>23</v>
      </c>
      <c r="E4" s="4">
        <v>2003</v>
      </c>
      <c r="F4" s="5"/>
      <c r="G4" s="4" t="s">
        <v>22</v>
      </c>
      <c r="H4" s="4" t="s">
        <v>24</v>
      </c>
      <c r="I4" s="4">
        <v>2003</v>
      </c>
      <c r="J4" s="5"/>
      <c r="K4" s="5"/>
      <c r="L4" s="6" t="str">
        <f t="shared" si="0"/>
        <v>Kuhar / Kuhar</v>
      </c>
      <c r="N4" s="7" t="s">
        <v>14</v>
      </c>
      <c r="O4" s="7" t="s">
        <v>14</v>
      </c>
      <c r="P4" s="7" t="s">
        <v>15</v>
      </c>
    </row>
    <row r="5" spans="1:16" ht="15.75" customHeight="1" x14ac:dyDescent="0.2">
      <c r="A5" s="3">
        <v>4</v>
      </c>
      <c r="B5" s="4" t="s">
        <v>25</v>
      </c>
      <c r="C5" s="4" t="s">
        <v>26</v>
      </c>
      <c r="D5" s="4" t="s">
        <v>27</v>
      </c>
      <c r="E5" s="4">
        <v>2003</v>
      </c>
      <c r="F5" s="5"/>
      <c r="G5" s="4" t="s">
        <v>28</v>
      </c>
      <c r="H5" s="4" t="s">
        <v>29</v>
      </c>
      <c r="I5" s="4">
        <v>2003</v>
      </c>
      <c r="J5" s="5"/>
      <c r="K5" s="5"/>
      <c r="L5" s="6" t="str">
        <f t="shared" si="0"/>
        <v>Belec / Vöroš</v>
      </c>
      <c r="N5" s="7" t="s">
        <v>14</v>
      </c>
      <c r="O5" s="7" t="s">
        <v>14</v>
      </c>
      <c r="P5" s="7" t="s">
        <v>15</v>
      </c>
    </row>
    <row r="6" spans="1:16" ht="15.75" customHeight="1" x14ac:dyDescent="0.2">
      <c r="A6" s="3">
        <v>5</v>
      </c>
      <c r="B6" s="4" t="s">
        <v>31</v>
      </c>
      <c r="C6" s="4" t="s">
        <v>32</v>
      </c>
      <c r="D6" s="4" t="s">
        <v>33</v>
      </c>
      <c r="E6" s="4">
        <v>2004</v>
      </c>
      <c r="F6" s="5"/>
      <c r="G6" s="4" t="s">
        <v>34</v>
      </c>
      <c r="H6" s="4" t="s">
        <v>35</v>
      </c>
      <c r="I6" s="4">
        <v>2004</v>
      </c>
      <c r="J6" s="5"/>
      <c r="K6" s="5"/>
      <c r="L6" s="6" t="str">
        <f t="shared" si="0"/>
        <v>Podjavoršek / Šimić</v>
      </c>
      <c r="N6" s="7" t="s">
        <v>14</v>
      </c>
      <c r="O6" s="7" t="s">
        <v>14</v>
      </c>
      <c r="P6" s="7" t="s">
        <v>15</v>
      </c>
    </row>
    <row r="7" spans="1:16" ht="15.75" customHeight="1" x14ac:dyDescent="0.2">
      <c r="A7" s="3">
        <v>6</v>
      </c>
      <c r="B7" s="4" t="s">
        <v>37</v>
      </c>
      <c r="C7" s="4" t="s">
        <v>38</v>
      </c>
      <c r="D7" s="4" t="s">
        <v>40</v>
      </c>
      <c r="E7" s="4">
        <v>2004</v>
      </c>
      <c r="F7" s="5"/>
      <c r="G7" s="4" t="s">
        <v>42</v>
      </c>
      <c r="H7" s="4" t="s">
        <v>43</v>
      </c>
      <c r="I7" s="4">
        <v>2004</v>
      </c>
      <c r="J7" s="5"/>
      <c r="K7" s="5"/>
      <c r="L7" s="6" t="str">
        <f t="shared" si="0"/>
        <v>Miklavec / Kavnik</v>
      </c>
      <c r="N7" s="7" t="s">
        <v>47</v>
      </c>
      <c r="O7" s="7" t="s">
        <v>14</v>
      </c>
      <c r="P7" s="7" t="s">
        <v>15</v>
      </c>
    </row>
    <row r="8" spans="1:16" ht="15.75" customHeight="1" x14ac:dyDescent="0.2">
      <c r="A8" s="3">
        <v>7</v>
      </c>
      <c r="B8" s="4" t="s">
        <v>48</v>
      </c>
      <c r="C8" s="4" t="s">
        <v>49</v>
      </c>
      <c r="D8" s="4" t="s">
        <v>50</v>
      </c>
      <c r="E8" s="4">
        <v>2004</v>
      </c>
      <c r="F8" s="5"/>
      <c r="G8" s="4" t="s">
        <v>51</v>
      </c>
      <c r="H8" s="4" t="s">
        <v>52</v>
      </c>
      <c r="I8" s="4">
        <v>2004</v>
      </c>
      <c r="J8" s="5"/>
      <c r="K8" s="5"/>
      <c r="L8" s="6" t="str">
        <f t="shared" si="0"/>
        <v>Cikač / Grubišič Čabo</v>
      </c>
      <c r="N8" s="7" t="s">
        <v>14</v>
      </c>
      <c r="O8" s="7" t="s">
        <v>14</v>
      </c>
      <c r="P8" s="7" t="s">
        <v>15</v>
      </c>
    </row>
    <row r="9" spans="1:16" ht="15.75" customHeight="1" x14ac:dyDescent="0.2">
      <c r="A9" s="3">
        <v>8</v>
      </c>
      <c r="B9" s="4" t="s">
        <v>53</v>
      </c>
      <c r="C9" s="4" t="s">
        <v>54</v>
      </c>
      <c r="D9" s="4" t="s">
        <v>55</v>
      </c>
      <c r="E9" s="4">
        <v>2003</v>
      </c>
      <c r="F9" s="5"/>
      <c r="G9" s="4" t="s">
        <v>56</v>
      </c>
      <c r="H9" s="4" t="s">
        <v>18</v>
      </c>
      <c r="I9" s="4">
        <v>2003</v>
      </c>
      <c r="J9" s="5"/>
      <c r="K9" s="5"/>
      <c r="L9" s="6" t="str">
        <f t="shared" si="0"/>
        <v>Šinkovec / Lapajne</v>
      </c>
    </row>
    <row r="10" spans="1:16" ht="15.75" customHeight="1" x14ac:dyDescent="0.2">
      <c r="A10" s="3"/>
      <c r="B10" s="5"/>
      <c r="C10" s="5"/>
      <c r="D10" s="5"/>
      <c r="E10" s="5"/>
      <c r="F10" s="5"/>
      <c r="G10" s="5"/>
      <c r="H10" s="5"/>
      <c r="I10" s="5"/>
      <c r="J10" s="5"/>
      <c r="K10" s="5"/>
      <c r="L10" s="4"/>
    </row>
    <row r="11" spans="1:16" ht="15.75" customHeight="1" x14ac:dyDescent="0.2">
      <c r="A11" s="3"/>
      <c r="B11" s="5"/>
      <c r="C11" s="5"/>
      <c r="D11" s="5"/>
      <c r="E11" s="5"/>
      <c r="F11" s="5"/>
      <c r="G11" s="5"/>
      <c r="H11" s="5"/>
      <c r="I11" s="5"/>
      <c r="J11" s="5"/>
      <c r="K11" s="5"/>
      <c r="L11" s="4"/>
    </row>
    <row r="12" spans="1:16" ht="15.75" customHeight="1" x14ac:dyDescent="0.2">
      <c r="A12" s="3"/>
      <c r="B12" s="5"/>
      <c r="C12" s="5"/>
      <c r="D12" s="5"/>
      <c r="E12" s="5"/>
      <c r="F12" s="5"/>
      <c r="G12" s="5"/>
      <c r="H12" s="5"/>
      <c r="I12" s="5"/>
      <c r="J12" s="5"/>
      <c r="K12" s="5"/>
      <c r="L12" s="4"/>
    </row>
    <row r="13" spans="1:16" ht="15.75" customHeight="1" x14ac:dyDescent="0.2">
      <c r="A13" s="3"/>
      <c r="B13" s="5"/>
      <c r="C13" s="5"/>
      <c r="D13" s="5"/>
      <c r="E13" s="5"/>
      <c r="F13" s="5"/>
      <c r="G13" s="5"/>
      <c r="H13" s="5"/>
      <c r="I13" s="5"/>
      <c r="J13" s="5"/>
      <c r="K13" s="5"/>
      <c r="L13" s="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workbookViewId="0"/>
  </sheetViews>
  <sheetFormatPr defaultColWidth="14.42578125" defaultRowHeight="15.75" customHeight="1" x14ac:dyDescent="0.2"/>
  <cols>
    <col min="1" max="1" width="5.7109375" customWidth="1"/>
    <col min="2" max="2" width="14.7109375" customWidth="1"/>
    <col min="3" max="3" width="11.85546875" customWidth="1"/>
    <col min="5" max="5" width="9.7109375" customWidth="1"/>
    <col min="7" max="7" width="12.7109375" customWidth="1"/>
    <col min="9" max="9" width="9.7109375" customWidth="1"/>
    <col min="12" max="12" width="19.140625" customWidth="1"/>
  </cols>
  <sheetData>
    <row r="1" spans="1:12" ht="15.75" customHeight="1" x14ac:dyDescent="0.2">
      <c r="A1" s="1" t="s">
        <v>0</v>
      </c>
      <c r="B1" s="2" t="s">
        <v>1</v>
      </c>
      <c r="C1" s="2" t="s">
        <v>2</v>
      </c>
      <c r="D1" s="2" t="s">
        <v>3</v>
      </c>
      <c r="E1" s="1" t="s">
        <v>4</v>
      </c>
      <c r="F1" s="1" t="s">
        <v>5</v>
      </c>
      <c r="G1" s="2" t="s">
        <v>6</v>
      </c>
      <c r="H1" s="2" t="s">
        <v>3</v>
      </c>
      <c r="I1" s="1" t="s">
        <v>4</v>
      </c>
      <c r="J1" s="1" t="s">
        <v>5</v>
      </c>
      <c r="K1" s="1" t="s">
        <v>7</v>
      </c>
      <c r="L1" s="1" t="s">
        <v>8</v>
      </c>
    </row>
    <row r="2" spans="1:12" ht="15.75" customHeight="1" x14ac:dyDescent="0.2">
      <c r="A2" s="3">
        <v>1</v>
      </c>
      <c r="B2" s="4" t="s">
        <v>37</v>
      </c>
      <c r="C2" s="4" t="s">
        <v>38</v>
      </c>
      <c r="D2" s="4" t="s">
        <v>40</v>
      </c>
      <c r="E2" s="4">
        <v>2004</v>
      </c>
      <c r="F2" s="5"/>
      <c r="G2" s="4" t="s">
        <v>42</v>
      </c>
      <c r="H2" s="4" t="s">
        <v>43</v>
      </c>
      <c r="I2" s="4">
        <v>2004</v>
      </c>
      <c r="J2" s="5"/>
      <c r="K2" s="5"/>
      <c r="L2" s="4" t="str">
        <f t="shared" ref="L2:L9" si="0">CONCATENATE(C2," / ",G2)</f>
        <v>Miklavec / Kavnik</v>
      </c>
    </row>
    <row r="3" spans="1:12" ht="15.75" customHeight="1" x14ac:dyDescent="0.2">
      <c r="A3" s="3">
        <v>2</v>
      </c>
      <c r="B3" s="4" t="s">
        <v>48</v>
      </c>
      <c r="C3" s="4" t="s">
        <v>49</v>
      </c>
      <c r="D3" s="4" t="s">
        <v>50</v>
      </c>
      <c r="E3" s="4">
        <v>2004</v>
      </c>
      <c r="F3" s="5"/>
      <c r="G3" s="4" t="s">
        <v>51</v>
      </c>
      <c r="H3" s="4" t="s">
        <v>52</v>
      </c>
      <c r="I3" s="4">
        <v>2004</v>
      </c>
      <c r="J3" s="5"/>
      <c r="K3" s="5"/>
      <c r="L3" s="4" t="str">
        <f t="shared" si="0"/>
        <v>Cikač / Grubišič Čabo</v>
      </c>
    </row>
    <row r="4" spans="1:12" ht="15.75" customHeight="1" x14ac:dyDescent="0.2">
      <c r="A4" s="3">
        <v>3</v>
      </c>
      <c r="B4" s="4" t="s">
        <v>25</v>
      </c>
      <c r="C4" s="4" t="s">
        <v>26</v>
      </c>
      <c r="D4" s="4" t="s">
        <v>27</v>
      </c>
      <c r="E4" s="4">
        <v>2003</v>
      </c>
      <c r="F4" s="5"/>
      <c r="G4" s="4" t="s">
        <v>57</v>
      </c>
      <c r="H4" s="4" t="s">
        <v>29</v>
      </c>
      <c r="I4" s="4">
        <v>2003</v>
      </c>
      <c r="J4" s="5"/>
      <c r="K4" s="5"/>
      <c r="L4" s="4" t="str">
        <f t="shared" si="0"/>
        <v>Belec / Vöröš</v>
      </c>
    </row>
    <row r="5" spans="1:12" ht="15.75" customHeight="1" x14ac:dyDescent="0.2">
      <c r="A5" s="3">
        <v>4</v>
      </c>
      <c r="B5" s="4" t="s">
        <v>31</v>
      </c>
      <c r="C5" s="4" t="s">
        <v>32</v>
      </c>
      <c r="D5" s="4" t="s">
        <v>33</v>
      </c>
      <c r="E5" s="4">
        <v>2004</v>
      </c>
      <c r="F5" s="5"/>
      <c r="G5" s="4" t="s">
        <v>34</v>
      </c>
      <c r="H5" s="4" t="s">
        <v>35</v>
      </c>
      <c r="I5" s="4">
        <v>2004</v>
      </c>
      <c r="J5" s="5"/>
      <c r="K5" s="5"/>
      <c r="L5" s="4" t="str">
        <f t="shared" si="0"/>
        <v>Podjavoršek / Šimić</v>
      </c>
    </row>
    <row r="6" spans="1:12" ht="15.75" customHeight="1" x14ac:dyDescent="0.2">
      <c r="A6" s="3">
        <v>5</v>
      </c>
      <c r="B6" s="4" t="s">
        <v>9</v>
      </c>
      <c r="C6" s="4" t="s">
        <v>10</v>
      </c>
      <c r="D6" s="4" t="s">
        <v>11</v>
      </c>
      <c r="E6" s="4">
        <v>2003</v>
      </c>
      <c r="F6" s="5"/>
      <c r="G6" s="4" t="s">
        <v>12</v>
      </c>
      <c r="H6" s="4" t="s">
        <v>13</v>
      </c>
      <c r="I6" s="4">
        <v>2003</v>
      </c>
      <c r="J6" s="5"/>
      <c r="K6" s="5"/>
      <c r="L6" s="4" t="str">
        <f t="shared" si="0"/>
        <v>Marolt / Zbičajnik</v>
      </c>
    </row>
    <row r="7" spans="1:12" ht="15.75" customHeight="1" x14ac:dyDescent="0.2">
      <c r="A7" s="3">
        <v>6</v>
      </c>
      <c r="B7" s="4" t="s">
        <v>16</v>
      </c>
      <c r="C7" s="4" t="s">
        <v>17</v>
      </c>
      <c r="D7" s="4" t="s">
        <v>18</v>
      </c>
      <c r="E7" s="4">
        <v>2003</v>
      </c>
      <c r="F7" s="5"/>
      <c r="G7" s="4" t="s">
        <v>19</v>
      </c>
      <c r="H7" s="4" t="s">
        <v>20</v>
      </c>
      <c r="I7" s="4">
        <v>2003</v>
      </c>
      <c r="J7" s="5"/>
      <c r="K7" s="5"/>
      <c r="L7" s="4" t="str">
        <f t="shared" si="0"/>
        <v>Natek / Bengez</v>
      </c>
    </row>
    <row r="8" spans="1:12" ht="15.75" customHeight="1" x14ac:dyDescent="0.2">
      <c r="A8" s="3">
        <v>7</v>
      </c>
      <c r="B8" s="4" t="s">
        <v>21</v>
      </c>
      <c r="C8" s="4" t="s">
        <v>22</v>
      </c>
      <c r="D8" s="4" t="s">
        <v>23</v>
      </c>
      <c r="E8" s="4">
        <v>2003</v>
      </c>
      <c r="F8" s="5"/>
      <c r="G8" s="4" t="s">
        <v>22</v>
      </c>
      <c r="H8" s="4" t="s">
        <v>24</v>
      </c>
      <c r="I8" s="4">
        <v>2003</v>
      </c>
      <c r="J8" s="5"/>
      <c r="K8" s="5"/>
      <c r="L8" s="4" t="str">
        <f t="shared" si="0"/>
        <v>Kuhar / Kuhar</v>
      </c>
    </row>
    <row r="9" spans="1:12" ht="15.75" customHeight="1" x14ac:dyDescent="0.2">
      <c r="A9" s="3">
        <v>8</v>
      </c>
      <c r="B9" s="4" t="s">
        <v>53</v>
      </c>
      <c r="C9" s="4" t="s">
        <v>54</v>
      </c>
      <c r="D9" s="4" t="s">
        <v>55</v>
      </c>
      <c r="E9" s="4">
        <v>2003</v>
      </c>
      <c r="F9" s="5"/>
      <c r="G9" s="4" t="s">
        <v>56</v>
      </c>
      <c r="H9" s="4" t="s">
        <v>18</v>
      </c>
      <c r="I9" s="4">
        <v>2003</v>
      </c>
      <c r="J9" s="5"/>
      <c r="K9" s="5"/>
      <c r="L9" s="4" t="str">
        <f t="shared" si="0"/>
        <v>Šinkovec / Lapajne</v>
      </c>
    </row>
    <row r="10" spans="1:12" ht="15.75" customHeight="1" x14ac:dyDescent="0.2">
      <c r="A10" s="3"/>
      <c r="B10" s="5"/>
      <c r="C10" s="5"/>
      <c r="D10" s="5"/>
      <c r="E10" s="5"/>
      <c r="F10" s="5"/>
      <c r="G10" s="5"/>
      <c r="H10" s="5"/>
      <c r="I10" s="5"/>
      <c r="J10" s="5"/>
      <c r="K10" s="5"/>
      <c r="L10" s="4"/>
    </row>
    <row r="11" spans="1:12" ht="15.75" customHeight="1" x14ac:dyDescent="0.2">
      <c r="A11" s="3"/>
      <c r="B11" s="5"/>
      <c r="C11" s="5"/>
      <c r="D11" s="5"/>
      <c r="E11" s="5"/>
      <c r="F11" s="5"/>
      <c r="G11" s="5"/>
      <c r="H11" s="5"/>
      <c r="I11" s="5"/>
      <c r="J11" s="5"/>
      <c r="K11" s="5"/>
      <c r="L11" s="4"/>
    </row>
    <row r="12" spans="1:12" ht="15.75" customHeight="1" x14ac:dyDescent="0.2">
      <c r="A12" s="3"/>
      <c r="B12" s="5"/>
      <c r="C12" s="5"/>
      <c r="D12" s="5"/>
      <c r="E12" s="5"/>
      <c r="F12" s="5"/>
      <c r="G12" s="5"/>
      <c r="H12" s="5"/>
      <c r="I12" s="5"/>
      <c r="J12" s="5"/>
      <c r="K12" s="5"/>
      <c r="L12" s="4"/>
    </row>
    <row r="13" spans="1:12" ht="15.75" customHeight="1" x14ac:dyDescent="0.2">
      <c r="A13" s="3"/>
      <c r="B13" s="5"/>
      <c r="C13" s="5"/>
      <c r="D13" s="5"/>
      <c r="E13" s="5"/>
      <c r="F13" s="5"/>
      <c r="G13" s="5"/>
      <c r="H13" s="5"/>
      <c r="I13" s="5"/>
      <c r="J13" s="5"/>
      <c r="K13" s="5"/>
      <c r="L13" s="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3"/>
  <sheetViews>
    <sheetView workbookViewId="0"/>
  </sheetViews>
  <sheetFormatPr defaultColWidth="14.42578125" defaultRowHeight="15.75" customHeight="1" x14ac:dyDescent="0.2"/>
  <cols>
    <col min="1" max="1" width="13.140625" customWidth="1"/>
    <col min="2" max="2" width="5.42578125" customWidth="1"/>
    <col min="3" max="3" width="4.5703125" customWidth="1"/>
    <col min="4" max="4" width="24.7109375" customWidth="1"/>
    <col min="5" max="5" width="3" customWidth="1"/>
    <col min="6" max="6" width="27.42578125" customWidth="1"/>
    <col min="7" max="7" width="6.28515625" customWidth="1"/>
    <col min="8" max="8" width="3.85546875" customWidth="1"/>
    <col min="9" max="9" width="6.28515625" customWidth="1"/>
    <col min="10" max="10" width="6.42578125" customWidth="1"/>
    <col min="11" max="11" width="6.28515625" customWidth="1"/>
    <col min="12" max="12" width="3.85546875" customWidth="1"/>
    <col min="13" max="14" width="6.28515625" customWidth="1"/>
    <col min="15" max="15" width="3.85546875" customWidth="1"/>
    <col min="16" max="17" width="6.28515625" customWidth="1"/>
    <col min="18" max="18" width="3.85546875" customWidth="1"/>
    <col min="19" max="19" width="6.28515625" customWidth="1"/>
    <col min="20" max="20" width="6.5703125" customWidth="1"/>
    <col min="21" max="21" width="7.42578125" customWidth="1"/>
  </cols>
  <sheetData>
    <row r="1" spans="1:21" ht="15.75" customHeight="1" x14ac:dyDescent="0.2">
      <c r="A1" s="8" t="s">
        <v>30</v>
      </c>
      <c r="B1" s="8" t="s">
        <v>36</v>
      </c>
      <c r="C1" s="8" t="s">
        <v>39</v>
      </c>
      <c r="D1" s="3" t="s">
        <v>41</v>
      </c>
      <c r="E1" s="3" t="s">
        <v>44</v>
      </c>
      <c r="F1" s="3" t="s">
        <v>45</v>
      </c>
      <c r="G1" s="18" t="s">
        <v>46</v>
      </c>
      <c r="H1" s="19"/>
      <c r="I1" s="20"/>
      <c r="J1" s="8" t="s">
        <v>58</v>
      </c>
      <c r="K1" s="18" t="s">
        <v>59</v>
      </c>
      <c r="L1" s="19"/>
      <c r="M1" s="20"/>
      <c r="N1" s="18" t="s">
        <v>60</v>
      </c>
      <c r="O1" s="19"/>
      <c r="P1" s="20"/>
      <c r="Q1" s="18" t="s">
        <v>61</v>
      </c>
      <c r="R1" s="19"/>
      <c r="S1" s="20"/>
      <c r="T1" s="1"/>
      <c r="U1" s="1"/>
    </row>
    <row r="2" spans="1:21" ht="15.75" customHeight="1" x14ac:dyDescent="0.2">
      <c r="A2" s="9">
        <v>1</v>
      </c>
      <c r="B2" s="9" t="s">
        <v>62</v>
      </c>
      <c r="C2" s="9">
        <v>2</v>
      </c>
      <c r="D2" s="9" t="str">
        <f>IF(Nosilci!$L$2=" / ",CONCATENATE("Seed #",Nosilci!$A$2),Nosilci!$L$2)</f>
        <v>Miklavec / Kavnik</v>
      </c>
      <c r="E2" s="9" t="s">
        <v>44</v>
      </c>
      <c r="F2" s="9" t="str">
        <f>IF(Nosilci!$L$9=" / ",CONCATENATE("Seed #",Nosilci!$A$9),Nosilci!$L$9)</f>
        <v>Šinkovec / Lapajne</v>
      </c>
      <c r="G2" s="10">
        <f t="shared" ref="G2:G15" si="0">IF(K2=M2,"",SUM(IF(K2&gt;M2,1,0),IF(N2&gt;P2,1,0),IF(Q2&lt;=S2,0,1)))</f>
        <v>2</v>
      </c>
      <c r="H2" s="9" t="s">
        <v>63</v>
      </c>
      <c r="I2" s="10">
        <f t="shared" ref="I2:I15" si="1">IF(K2=M2,"",SUM(IF(K2&lt;M2,1,0),IF(N2&lt;P2,1,0),IF(Q2&gt;=S2,0,1)))</f>
        <v>0</v>
      </c>
      <c r="J2" s="11">
        <v>0.41666666666666669</v>
      </c>
      <c r="K2" s="9">
        <v>21</v>
      </c>
      <c r="L2" s="9" t="s">
        <v>63</v>
      </c>
      <c r="M2" s="9">
        <v>19</v>
      </c>
      <c r="N2" s="9">
        <v>22</v>
      </c>
      <c r="O2" s="9" t="s">
        <v>63</v>
      </c>
      <c r="P2" s="9">
        <v>20</v>
      </c>
      <c r="Q2" s="10"/>
      <c r="R2" s="9" t="s">
        <v>63</v>
      </c>
      <c r="S2" s="10"/>
      <c r="T2" s="12"/>
      <c r="U2" s="12"/>
    </row>
    <row r="3" spans="1:21" ht="15.75" customHeight="1" x14ac:dyDescent="0.2">
      <c r="A3" s="9">
        <v>2</v>
      </c>
      <c r="B3" s="9" t="s">
        <v>62</v>
      </c>
      <c r="C3" s="9">
        <v>3</v>
      </c>
      <c r="D3" s="9" t="str">
        <f>IF(Nosilci!$L$6=" / ",CONCATENATE("Seed #",Nosilci!$A$6),Nosilci!$L$6)</f>
        <v>Marolt / Zbičajnik</v>
      </c>
      <c r="E3" s="9" t="s">
        <v>44</v>
      </c>
      <c r="F3" s="9" t="str">
        <f>IF(Nosilci!$L$5=" / ",CONCATENATE("Seed #",Nosilci!$A$5),Nosilci!$L$5)</f>
        <v>Podjavoršek / Šimić</v>
      </c>
      <c r="G3" s="10">
        <f t="shared" si="0"/>
        <v>2</v>
      </c>
      <c r="H3" s="9" t="s">
        <v>63</v>
      </c>
      <c r="I3" s="10">
        <f t="shared" si="1"/>
        <v>0</v>
      </c>
      <c r="J3" s="11">
        <v>0.41666666666666669</v>
      </c>
      <c r="K3" s="9">
        <v>21</v>
      </c>
      <c r="L3" s="9" t="s">
        <v>63</v>
      </c>
      <c r="M3" s="9">
        <v>9</v>
      </c>
      <c r="N3" s="9">
        <v>21</v>
      </c>
      <c r="O3" s="9" t="s">
        <v>63</v>
      </c>
      <c r="P3" s="9">
        <v>15</v>
      </c>
      <c r="Q3" s="13"/>
      <c r="R3" s="9" t="s">
        <v>63</v>
      </c>
      <c r="S3" s="13"/>
      <c r="T3" s="12"/>
      <c r="U3" s="12"/>
    </row>
    <row r="4" spans="1:21" ht="15.75" customHeight="1" x14ac:dyDescent="0.2">
      <c r="A4" s="9">
        <v>3</v>
      </c>
      <c r="B4" s="9" t="s">
        <v>62</v>
      </c>
      <c r="C4" s="9">
        <v>2</v>
      </c>
      <c r="D4" s="9" t="str">
        <f>IF(Nosilci!$L$4=" / ",CONCATENATE("Seed #",Nosilci!$A$4),Nosilci!$L$4)</f>
        <v>Belec / Vöröš</v>
      </c>
      <c r="E4" s="9" t="s">
        <v>44</v>
      </c>
      <c r="F4" s="9" t="str">
        <f>IF(Nosilci!$L$7=" / ",CONCATENATE("Seed #",Nosilci!$A$7),Nosilci!$L$7)</f>
        <v>Natek / Bengez</v>
      </c>
      <c r="G4" s="10">
        <f t="shared" si="0"/>
        <v>0</v>
      </c>
      <c r="H4" s="9" t="s">
        <v>63</v>
      </c>
      <c r="I4" s="10">
        <f t="shared" si="1"/>
        <v>2</v>
      </c>
      <c r="J4" s="11">
        <v>0.4513888888888889</v>
      </c>
      <c r="K4" s="9">
        <v>6</v>
      </c>
      <c r="L4" s="9" t="s">
        <v>63</v>
      </c>
      <c r="M4" s="9">
        <v>21</v>
      </c>
      <c r="N4" s="9">
        <v>20</v>
      </c>
      <c r="O4" s="9" t="s">
        <v>63</v>
      </c>
      <c r="P4" s="9">
        <v>22</v>
      </c>
      <c r="Q4" s="13"/>
      <c r="R4" s="9" t="s">
        <v>63</v>
      </c>
      <c r="S4" s="13"/>
      <c r="T4" s="12"/>
      <c r="U4" s="12"/>
    </row>
    <row r="5" spans="1:21" ht="15.75" customHeight="1" x14ac:dyDescent="0.2">
      <c r="A5" s="9">
        <v>4</v>
      </c>
      <c r="B5" s="9" t="s">
        <v>62</v>
      </c>
      <c r="C5" s="9">
        <v>3</v>
      </c>
      <c r="D5" s="9" t="str">
        <f>IF(Nosilci!$L$8=" / ",CONCATENATE("Seed #",Nosilci!$A$8),Nosilci!$L$8)</f>
        <v>Kuhar / Kuhar</v>
      </c>
      <c r="E5" s="9" t="s">
        <v>44</v>
      </c>
      <c r="F5" s="9" t="str">
        <f>IF(Nosilci!$L$3=" / ",CONCATENATE("Seed #",Nosilci!$A$3),Nosilci!$L$3)</f>
        <v>Cikač / Grubišič Čabo</v>
      </c>
      <c r="G5" s="10">
        <f t="shared" si="0"/>
        <v>2</v>
      </c>
      <c r="H5" s="9" t="s">
        <v>63</v>
      </c>
      <c r="I5" s="10">
        <f t="shared" si="1"/>
        <v>0</v>
      </c>
      <c r="J5" s="11">
        <v>0.4513888888888889</v>
      </c>
      <c r="K5" s="9">
        <v>21</v>
      </c>
      <c r="L5" s="9" t="s">
        <v>63</v>
      </c>
      <c r="M5" s="9">
        <v>19</v>
      </c>
      <c r="N5" s="9">
        <v>21</v>
      </c>
      <c r="O5" s="9" t="s">
        <v>63</v>
      </c>
      <c r="P5" s="9">
        <v>10</v>
      </c>
      <c r="Q5" s="13"/>
      <c r="R5" s="9" t="s">
        <v>63</v>
      </c>
      <c r="S5" s="13"/>
      <c r="T5" s="12"/>
      <c r="U5" s="12"/>
    </row>
    <row r="6" spans="1:21" ht="15.75" customHeight="1" x14ac:dyDescent="0.2">
      <c r="A6" s="9">
        <v>5</v>
      </c>
      <c r="B6" s="9" t="s">
        <v>64</v>
      </c>
      <c r="C6" s="9">
        <v>2</v>
      </c>
      <c r="D6" s="9" t="str">
        <f>IF($G$2=$I$2,CONCATENATE("Winner Match #",$A$2),IF($G$2&gt;$I$2,$D$2,$F$2))</f>
        <v>Miklavec / Kavnik</v>
      </c>
      <c r="E6" s="9" t="s">
        <v>44</v>
      </c>
      <c r="F6" s="9" t="str">
        <f>IF($G$3=$I$3,CONCATENATE("Winner Match #",$A$3),IF($G$3&gt;$I$3,$D$3,$F$3))</f>
        <v>Marolt / Zbičajnik</v>
      </c>
      <c r="G6" s="10">
        <f t="shared" si="0"/>
        <v>0</v>
      </c>
      <c r="H6" s="9" t="s">
        <v>63</v>
      </c>
      <c r="I6" s="10">
        <f t="shared" si="1"/>
        <v>2</v>
      </c>
      <c r="J6" s="11">
        <v>0.48958333333333331</v>
      </c>
      <c r="K6" s="9">
        <v>7</v>
      </c>
      <c r="L6" s="9" t="s">
        <v>63</v>
      </c>
      <c r="M6" s="9">
        <v>21</v>
      </c>
      <c r="N6" s="9">
        <v>11</v>
      </c>
      <c r="O6" s="9" t="s">
        <v>63</v>
      </c>
      <c r="P6" s="9">
        <v>21</v>
      </c>
      <c r="Q6" s="13"/>
      <c r="R6" s="9" t="s">
        <v>63</v>
      </c>
      <c r="S6" s="13"/>
      <c r="T6" s="12"/>
      <c r="U6" s="12"/>
    </row>
    <row r="7" spans="1:21" ht="15.75" customHeight="1" x14ac:dyDescent="0.2">
      <c r="A7" s="9">
        <v>6</v>
      </c>
      <c r="B7" s="9" t="s">
        <v>64</v>
      </c>
      <c r="C7" s="9">
        <v>3</v>
      </c>
      <c r="D7" s="9" t="str">
        <f>IF($G$4=$I$4,CONCATENATE("Winner Match #",$A$4),IF($G$4&gt;$I$4,$D$4,$F$4))</f>
        <v>Natek / Bengez</v>
      </c>
      <c r="E7" s="9" t="s">
        <v>44</v>
      </c>
      <c r="F7" s="9" t="str">
        <f>IF($G$5=$I$5,CONCATENATE("Winner Match #",$A$5),IF($G$5&gt;$I$5,$D$5,$F$5))</f>
        <v>Kuhar / Kuhar</v>
      </c>
      <c r="G7" s="10">
        <f t="shared" si="0"/>
        <v>0</v>
      </c>
      <c r="H7" s="9" t="s">
        <v>63</v>
      </c>
      <c r="I7" s="10">
        <f t="shared" si="1"/>
        <v>2</v>
      </c>
      <c r="J7" s="11">
        <v>0.48958333333333331</v>
      </c>
      <c r="K7" s="9">
        <v>8</v>
      </c>
      <c r="L7" s="9" t="s">
        <v>63</v>
      </c>
      <c r="M7" s="9">
        <v>21</v>
      </c>
      <c r="N7" s="9">
        <v>7</v>
      </c>
      <c r="O7" s="9" t="s">
        <v>63</v>
      </c>
      <c r="P7" s="9">
        <v>21</v>
      </c>
      <c r="Q7" s="13"/>
      <c r="R7" s="9" t="s">
        <v>63</v>
      </c>
      <c r="S7" s="13"/>
      <c r="T7" s="12"/>
      <c r="U7" s="12"/>
    </row>
    <row r="8" spans="1:21" ht="15.75" customHeight="1" x14ac:dyDescent="0.2">
      <c r="A8" s="9">
        <v>7</v>
      </c>
      <c r="B8" s="9">
        <v>7</v>
      </c>
      <c r="C8" s="9">
        <v>2</v>
      </c>
      <c r="D8" s="9" t="str">
        <f>IF($G$2=$I$2,CONCATENATE("Loser Match #",$A$2),IF($G$2&lt;$I$2,$D$2,$F$2))</f>
        <v>Šinkovec / Lapajne</v>
      </c>
      <c r="E8" s="9" t="s">
        <v>44</v>
      </c>
      <c r="F8" s="9" t="str">
        <f>IF($G$3=$I$3,CONCATENATE("Loser Match #",$A$3),IF($G$3&lt;$I$3,$D$3,$F$3))</f>
        <v>Podjavoršek / Šimić</v>
      </c>
      <c r="G8" s="10">
        <f t="shared" si="0"/>
        <v>0</v>
      </c>
      <c r="H8" s="9" t="s">
        <v>63</v>
      </c>
      <c r="I8" s="10">
        <f t="shared" si="1"/>
        <v>2</v>
      </c>
      <c r="J8" s="11">
        <v>0.51388888888888884</v>
      </c>
      <c r="K8" s="9">
        <v>11</v>
      </c>
      <c r="L8" s="9" t="s">
        <v>63</v>
      </c>
      <c r="M8" s="9">
        <v>21</v>
      </c>
      <c r="N8" s="9">
        <v>14</v>
      </c>
      <c r="O8" s="9" t="s">
        <v>63</v>
      </c>
      <c r="P8" s="9">
        <v>21</v>
      </c>
      <c r="Q8" s="13"/>
      <c r="R8" s="9" t="s">
        <v>63</v>
      </c>
      <c r="S8" s="13"/>
      <c r="T8" s="12"/>
      <c r="U8" s="12"/>
    </row>
    <row r="9" spans="1:21" ht="15.75" customHeight="1" x14ac:dyDescent="0.2">
      <c r="A9" s="9">
        <v>8</v>
      </c>
      <c r="B9" s="9">
        <v>7</v>
      </c>
      <c r="C9" s="9">
        <v>3</v>
      </c>
      <c r="D9" s="9" t="str">
        <f>IF($G$4=$I$4,CONCATENATE("Loser Match #",$A$4),IF($G$4&lt;$I$4,$D$4,$F$4))</f>
        <v>Belec / Vöröš</v>
      </c>
      <c r="E9" s="9" t="s">
        <v>44</v>
      </c>
      <c r="F9" s="9" t="str">
        <f>IF($G$5=$I$5,CONCATENATE("Loser Match #",$A$5),IF($G$5&lt;$I$5,$D$5,$F$5))</f>
        <v>Cikač / Grubišič Čabo</v>
      </c>
      <c r="G9" s="10">
        <f t="shared" si="0"/>
        <v>0</v>
      </c>
      <c r="H9" s="9" t="s">
        <v>63</v>
      </c>
      <c r="I9" s="10">
        <f t="shared" si="1"/>
        <v>2</v>
      </c>
      <c r="J9" s="11">
        <v>0.51388888888888884</v>
      </c>
      <c r="K9" s="9">
        <v>15</v>
      </c>
      <c r="L9" s="9" t="s">
        <v>63</v>
      </c>
      <c r="M9" s="9">
        <v>21</v>
      </c>
      <c r="N9" s="9">
        <v>13</v>
      </c>
      <c r="O9" s="9" t="s">
        <v>63</v>
      </c>
      <c r="P9" s="9">
        <v>21</v>
      </c>
      <c r="Q9" s="13"/>
      <c r="R9" s="9" t="s">
        <v>63</v>
      </c>
      <c r="S9" s="13"/>
      <c r="T9" s="12"/>
      <c r="U9" s="12"/>
    </row>
    <row r="10" spans="1:21" ht="15.75" customHeight="1" x14ac:dyDescent="0.2">
      <c r="A10" s="9">
        <v>9</v>
      </c>
      <c r="B10" s="9">
        <v>5</v>
      </c>
      <c r="C10" s="9">
        <v>2</v>
      </c>
      <c r="D10" s="9" t="str">
        <f>IF($G$8=$I$8,CONCATENATE("Winner Match #",$A$8),IF($G$8&gt;$I$8,$D$8,$F$8))</f>
        <v>Podjavoršek / Šimić</v>
      </c>
      <c r="E10" s="9" t="s">
        <v>44</v>
      </c>
      <c r="F10" s="9" t="str">
        <f>IF($G$7=$I$7,CONCATENATE("Loser Match #",$A$7),IF($G$7&lt;$I$7,$D$7,$F$7))</f>
        <v>Natek / Bengez</v>
      </c>
      <c r="G10" s="10">
        <f t="shared" si="0"/>
        <v>1</v>
      </c>
      <c r="H10" s="9" t="s">
        <v>63</v>
      </c>
      <c r="I10" s="10">
        <f t="shared" si="1"/>
        <v>2</v>
      </c>
      <c r="J10" s="11">
        <v>0.53125</v>
      </c>
      <c r="K10" s="9">
        <v>16</v>
      </c>
      <c r="L10" s="9" t="s">
        <v>63</v>
      </c>
      <c r="M10" s="9">
        <v>21</v>
      </c>
      <c r="N10" s="9">
        <v>21</v>
      </c>
      <c r="O10" s="9" t="s">
        <v>63</v>
      </c>
      <c r="P10" s="9">
        <v>19</v>
      </c>
      <c r="Q10" s="9">
        <v>13</v>
      </c>
      <c r="R10" s="9" t="s">
        <v>63</v>
      </c>
      <c r="S10" s="9">
        <v>15</v>
      </c>
      <c r="T10" s="12"/>
      <c r="U10" s="12"/>
    </row>
    <row r="11" spans="1:21" ht="15.75" customHeight="1" x14ac:dyDescent="0.2">
      <c r="A11" s="9">
        <v>10</v>
      </c>
      <c r="B11" s="9">
        <v>5</v>
      </c>
      <c r="C11" s="9">
        <v>3</v>
      </c>
      <c r="D11" s="9" t="str">
        <f>IF($G$9=$I$9,CONCATENATE("Winner Match #",$A$9),IF($G$9&gt;$I$9,$D$9,$F$9))</f>
        <v>Cikač / Grubišič Čabo</v>
      </c>
      <c r="E11" s="9" t="s">
        <v>44</v>
      </c>
      <c r="F11" s="9" t="str">
        <f>IF($G$6=$I$6,CONCATENATE("Loser Match #",$A$6),IF($G$6&lt;$I$6,$D$6,$F$6))</f>
        <v>Miklavec / Kavnik</v>
      </c>
      <c r="G11" s="10">
        <f t="shared" si="0"/>
        <v>2</v>
      </c>
      <c r="H11" s="9" t="s">
        <v>63</v>
      </c>
      <c r="I11" s="10">
        <f t="shared" si="1"/>
        <v>0</v>
      </c>
      <c r="J11" s="11">
        <v>0.57291666666666663</v>
      </c>
      <c r="K11" s="9">
        <v>21</v>
      </c>
      <c r="L11" s="9" t="s">
        <v>63</v>
      </c>
      <c r="M11" s="9">
        <v>10</v>
      </c>
      <c r="N11" s="9">
        <v>21</v>
      </c>
      <c r="O11" s="9" t="s">
        <v>63</v>
      </c>
      <c r="P11" s="9">
        <v>15</v>
      </c>
      <c r="Q11" s="13"/>
      <c r="R11" s="9" t="s">
        <v>63</v>
      </c>
      <c r="S11" s="13"/>
      <c r="T11" s="12"/>
      <c r="U11" s="12"/>
    </row>
    <row r="12" spans="1:21" ht="15.75" customHeight="1" x14ac:dyDescent="0.2">
      <c r="A12" s="9">
        <v>11</v>
      </c>
      <c r="B12" s="9" t="s">
        <v>65</v>
      </c>
      <c r="C12" s="9">
        <v>3</v>
      </c>
      <c r="D12" s="9" t="str">
        <f>IF($G$6=$I$6,CONCATENATE("Winner Match #",$A$6),IF($G$6&gt;$I$6,$D$6,$F$6))</f>
        <v>Marolt / Zbičajnik</v>
      </c>
      <c r="E12" s="9" t="s">
        <v>44</v>
      </c>
      <c r="F12" s="9" t="str">
        <f>IF($G$10=$I$10,CONCATENATE("Winner Match #",$A$10),IF($G$10&gt;$I$10,$D$10,$F$10))</f>
        <v>Natek / Bengez</v>
      </c>
      <c r="G12" s="10">
        <f t="shared" si="0"/>
        <v>2</v>
      </c>
      <c r="H12" s="9" t="s">
        <v>63</v>
      </c>
      <c r="I12" s="10">
        <f t="shared" si="1"/>
        <v>0</v>
      </c>
      <c r="J12" s="11">
        <v>0.60763888888888884</v>
      </c>
      <c r="K12" s="9">
        <v>21</v>
      </c>
      <c r="L12" s="9" t="s">
        <v>63</v>
      </c>
      <c r="M12" s="9">
        <v>15</v>
      </c>
      <c r="N12" s="9">
        <v>21</v>
      </c>
      <c r="O12" s="9" t="s">
        <v>63</v>
      </c>
      <c r="P12" s="9">
        <v>17</v>
      </c>
      <c r="Q12" s="13"/>
      <c r="R12" s="9" t="s">
        <v>63</v>
      </c>
      <c r="S12" s="13"/>
      <c r="T12" s="12"/>
      <c r="U12" s="12"/>
    </row>
    <row r="13" spans="1:21" ht="15.75" customHeight="1" x14ac:dyDescent="0.2">
      <c r="A13" s="9">
        <v>12</v>
      </c>
      <c r="B13" s="9" t="s">
        <v>65</v>
      </c>
      <c r="C13" s="9">
        <v>2</v>
      </c>
      <c r="D13" s="9" t="str">
        <f>IF($G$7=$I$7,CONCATENATE("Winner Match #",$A$7),IF($G$7&gt;$I$7,$D$7,$F$7))</f>
        <v>Kuhar / Kuhar</v>
      </c>
      <c r="E13" s="9" t="s">
        <v>44</v>
      </c>
      <c r="F13" s="9" t="str">
        <f>IF($G$11=$I$11,CONCATENATE("Winner Match #",$A$11),IF($G$11&gt;$I$11,$D$11,$F$11))</f>
        <v>Cikač / Grubišič Čabo</v>
      </c>
      <c r="G13" s="10">
        <f t="shared" si="0"/>
        <v>2</v>
      </c>
      <c r="H13" s="9" t="s">
        <v>63</v>
      </c>
      <c r="I13" s="10">
        <f t="shared" si="1"/>
        <v>0</v>
      </c>
      <c r="J13" s="11">
        <v>0.60069444444444442</v>
      </c>
      <c r="K13" s="9">
        <v>21</v>
      </c>
      <c r="L13" s="9" t="s">
        <v>63</v>
      </c>
      <c r="M13" s="9">
        <v>4</v>
      </c>
      <c r="N13" s="9">
        <v>21</v>
      </c>
      <c r="O13" s="9" t="s">
        <v>63</v>
      </c>
      <c r="P13" s="9">
        <v>0</v>
      </c>
      <c r="Q13" s="13"/>
      <c r="R13" s="9" t="s">
        <v>63</v>
      </c>
      <c r="S13" s="13"/>
      <c r="T13" s="12"/>
      <c r="U13" s="12"/>
    </row>
    <row r="14" spans="1:21" ht="15.75" customHeight="1" x14ac:dyDescent="0.2">
      <c r="A14" s="9">
        <v>13</v>
      </c>
      <c r="B14" s="14" t="s">
        <v>66</v>
      </c>
      <c r="C14" s="9">
        <v>2</v>
      </c>
      <c r="D14" s="9" t="str">
        <f>IF($G$12=$I$12,CONCATENATE("Loser Match #",$A$12),IF($G$12&lt;$I$12,$D$12,$F$12))</f>
        <v>Natek / Bengez</v>
      </c>
      <c r="E14" s="9" t="s">
        <v>44</v>
      </c>
      <c r="F14" s="9" t="str">
        <f>IF($G$13=$I$13,CONCATENATE("Loser Match #",$A$13),IF($G$13&lt;$I$13,$D$13,$F$13))</f>
        <v>Cikač / Grubišič Čabo</v>
      </c>
      <c r="G14" s="10">
        <f t="shared" si="0"/>
        <v>1</v>
      </c>
      <c r="H14" s="9" t="s">
        <v>63</v>
      </c>
      <c r="I14" s="10">
        <f t="shared" si="1"/>
        <v>2</v>
      </c>
      <c r="J14" s="11">
        <v>0.64583333333333337</v>
      </c>
      <c r="K14" s="9">
        <v>25</v>
      </c>
      <c r="L14" s="9" t="s">
        <v>63</v>
      </c>
      <c r="M14" s="9">
        <v>27</v>
      </c>
      <c r="N14" s="9">
        <v>21</v>
      </c>
      <c r="O14" s="9" t="s">
        <v>63</v>
      </c>
      <c r="P14" s="9">
        <v>18</v>
      </c>
      <c r="Q14" s="9">
        <v>12</v>
      </c>
      <c r="R14" s="9" t="s">
        <v>63</v>
      </c>
      <c r="S14" s="9">
        <v>15</v>
      </c>
      <c r="T14" s="12"/>
      <c r="U14" s="12"/>
    </row>
    <row r="15" spans="1:21" ht="15.75" customHeight="1" x14ac:dyDescent="0.2">
      <c r="A15" s="9">
        <v>14</v>
      </c>
      <c r="B15" s="9" t="s">
        <v>67</v>
      </c>
      <c r="C15" s="9">
        <v>4</v>
      </c>
      <c r="D15" s="9" t="str">
        <f>IF($G$12=$I$12,CONCATENATE("Winner Match #",$A$12),IF($G$12&gt;$I$12,$D$12,$F$12))</f>
        <v>Marolt / Zbičajnik</v>
      </c>
      <c r="E15" s="9" t="s">
        <v>44</v>
      </c>
      <c r="F15" s="9" t="str">
        <f>IF($G$13=$I$13,CONCATENATE("Winner Match #",$A$13),IF($G$13&gt;$I$13,$D$13,$F$13))</f>
        <v>Kuhar / Kuhar</v>
      </c>
      <c r="G15" s="10">
        <f t="shared" si="0"/>
        <v>2</v>
      </c>
      <c r="H15" s="9" t="s">
        <v>63</v>
      </c>
      <c r="I15" s="10">
        <f t="shared" si="1"/>
        <v>0</v>
      </c>
      <c r="J15" s="11">
        <v>0.64583333333333337</v>
      </c>
      <c r="K15" s="9">
        <v>21</v>
      </c>
      <c r="L15" s="9" t="s">
        <v>63</v>
      </c>
      <c r="M15" s="9">
        <v>18</v>
      </c>
      <c r="N15" s="9">
        <v>21</v>
      </c>
      <c r="O15" s="9" t="s">
        <v>63</v>
      </c>
      <c r="P15" s="9">
        <v>13</v>
      </c>
      <c r="Q15" s="13"/>
      <c r="R15" s="9" t="s">
        <v>63</v>
      </c>
      <c r="S15" s="13"/>
      <c r="T15" s="12"/>
      <c r="U15" s="12"/>
    </row>
    <row r="16" spans="1:21" ht="15.75" customHeight="1" x14ac:dyDescent="0.2">
      <c r="A16" s="9"/>
      <c r="B16" s="9"/>
      <c r="C16" s="13"/>
      <c r="D16" s="9"/>
      <c r="E16" s="9"/>
      <c r="F16" s="9"/>
      <c r="G16" s="9"/>
      <c r="H16" s="9"/>
      <c r="I16" s="10"/>
      <c r="J16" s="11"/>
      <c r="K16" s="13"/>
      <c r="L16" s="9"/>
      <c r="M16" s="13"/>
      <c r="N16" s="13"/>
      <c r="O16" s="9"/>
      <c r="P16" s="13"/>
      <c r="Q16" s="13"/>
      <c r="R16" s="9"/>
      <c r="S16" s="13"/>
      <c r="T16" s="12"/>
      <c r="U16" s="12"/>
    </row>
    <row r="17" spans="1:21" ht="15.75" customHeight="1" x14ac:dyDescent="0.2">
      <c r="A17" s="9"/>
      <c r="B17" s="9"/>
      <c r="C17" s="13"/>
      <c r="D17" s="9"/>
      <c r="E17" s="9"/>
      <c r="F17" s="9"/>
      <c r="G17" s="9"/>
      <c r="H17" s="9"/>
      <c r="I17" s="10"/>
      <c r="J17" s="11"/>
      <c r="K17" s="13"/>
      <c r="L17" s="9"/>
      <c r="M17" s="13"/>
      <c r="N17" s="13"/>
      <c r="O17" s="9"/>
      <c r="P17" s="13"/>
      <c r="Q17" s="13"/>
      <c r="R17" s="9"/>
      <c r="S17" s="13"/>
      <c r="T17" s="12"/>
      <c r="U17" s="12"/>
    </row>
    <row r="18" spans="1:21" ht="15.75" customHeight="1" x14ac:dyDescent="0.2">
      <c r="A18" s="9"/>
      <c r="B18" s="9"/>
      <c r="C18" s="13"/>
      <c r="D18" s="9"/>
      <c r="E18" s="9"/>
      <c r="F18" s="9"/>
      <c r="G18" s="9"/>
      <c r="H18" s="9"/>
      <c r="I18" s="10"/>
      <c r="J18" s="11"/>
      <c r="K18" s="13"/>
      <c r="L18" s="9"/>
      <c r="M18" s="13"/>
      <c r="N18" s="13"/>
      <c r="O18" s="9"/>
      <c r="P18" s="13"/>
      <c r="Q18" s="13"/>
      <c r="R18" s="9"/>
      <c r="S18" s="13"/>
      <c r="T18" s="12"/>
      <c r="U18" s="12"/>
    </row>
    <row r="19" spans="1:21" ht="15.75" customHeight="1" x14ac:dyDescent="0.2">
      <c r="A19" s="9"/>
      <c r="B19" s="9"/>
      <c r="C19" s="13"/>
      <c r="D19" s="9"/>
      <c r="E19" s="9"/>
      <c r="F19" s="9"/>
      <c r="G19" s="9"/>
      <c r="H19" s="9"/>
      <c r="I19" s="10"/>
      <c r="J19" s="11"/>
      <c r="K19" s="13"/>
      <c r="L19" s="9"/>
      <c r="M19" s="13"/>
      <c r="N19" s="13"/>
      <c r="O19" s="9"/>
      <c r="P19" s="13"/>
      <c r="Q19" s="13"/>
      <c r="R19" s="9"/>
      <c r="S19" s="13"/>
      <c r="T19" s="12"/>
      <c r="U19" s="12"/>
    </row>
    <row r="20" spans="1:21" ht="15.75" customHeight="1" x14ac:dyDescent="0.2">
      <c r="A20" s="9"/>
      <c r="B20" s="9"/>
      <c r="C20" s="13"/>
      <c r="D20" s="9"/>
      <c r="E20" s="9"/>
      <c r="F20" s="9"/>
      <c r="G20" s="9"/>
      <c r="H20" s="9"/>
      <c r="I20" s="10"/>
      <c r="J20" s="11"/>
      <c r="K20" s="13"/>
      <c r="L20" s="9"/>
      <c r="M20" s="13"/>
      <c r="N20" s="13"/>
      <c r="O20" s="9"/>
      <c r="P20" s="13"/>
      <c r="Q20" s="13"/>
      <c r="R20" s="9"/>
      <c r="S20" s="13"/>
      <c r="T20" s="12"/>
      <c r="U20" s="12"/>
    </row>
    <row r="21" spans="1:21" ht="15.75" customHeight="1" x14ac:dyDescent="0.2">
      <c r="A21" s="9"/>
      <c r="B21" s="9"/>
      <c r="C21" s="13"/>
      <c r="D21" s="9"/>
      <c r="E21" s="9"/>
      <c r="F21" s="9"/>
      <c r="G21" s="9"/>
      <c r="H21" s="9"/>
      <c r="I21" s="10"/>
      <c r="J21" s="11"/>
      <c r="K21" s="13"/>
      <c r="L21" s="9"/>
      <c r="M21" s="13"/>
      <c r="N21" s="13"/>
      <c r="O21" s="9"/>
      <c r="P21" s="13"/>
      <c r="Q21" s="13"/>
      <c r="R21" s="9"/>
      <c r="S21" s="13"/>
      <c r="T21" s="12"/>
      <c r="U21" s="12"/>
    </row>
    <row r="22" spans="1:21" ht="15.75" customHeight="1" x14ac:dyDescent="0.2">
      <c r="A22" s="9"/>
      <c r="B22" s="9"/>
      <c r="C22" s="13"/>
      <c r="D22" s="9"/>
      <c r="E22" s="9"/>
      <c r="F22" s="9"/>
      <c r="G22" s="9"/>
      <c r="H22" s="9"/>
      <c r="I22" s="10"/>
      <c r="J22" s="11"/>
      <c r="K22" s="13"/>
      <c r="L22" s="9"/>
      <c r="M22" s="13"/>
      <c r="N22" s="13"/>
      <c r="O22" s="9"/>
      <c r="P22" s="13"/>
      <c r="Q22" s="13"/>
      <c r="R22" s="9"/>
      <c r="S22" s="13"/>
      <c r="T22" s="12"/>
      <c r="U22" s="12"/>
    </row>
    <row r="23" spans="1:21" ht="15.75" customHeight="1" x14ac:dyDescent="0.2">
      <c r="A23" s="9"/>
      <c r="B23" s="9"/>
      <c r="C23" s="13"/>
      <c r="D23" s="9"/>
      <c r="E23" s="9"/>
      <c r="F23" s="9"/>
      <c r="G23" s="9"/>
      <c r="H23" s="9"/>
      <c r="I23" s="10"/>
      <c r="J23" s="11"/>
      <c r="K23" s="13"/>
      <c r="L23" s="9"/>
      <c r="M23" s="13"/>
      <c r="N23" s="13"/>
      <c r="O23" s="9"/>
      <c r="P23" s="13"/>
      <c r="Q23" s="13"/>
      <c r="R23" s="9"/>
      <c r="S23" s="13"/>
      <c r="T23" s="12"/>
      <c r="U23" s="12"/>
    </row>
  </sheetData>
  <mergeCells count="4">
    <mergeCell ref="G1:I1"/>
    <mergeCell ref="K1:M1"/>
    <mergeCell ref="N1:P1"/>
    <mergeCell ref="Q1:S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5"/>
  <sheetViews>
    <sheetView workbookViewId="0"/>
  </sheetViews>
  <sheetFormatPr defaultColWidth="14.42578125" defaultRowHeight="15.75" customHeight="1" x14ac:dyDescent="0.2"/>
  <cols>
    <col min="1" max="1" width="10.5703125" customWidth="1"/>
    <col min="2" max="2" width="17.7109375" customWidth="1"/>
    <col min="3" max="3" width="10.7109375" customWidth="1"/>
    <col min="4" max="4" width="16" customWidth="1"/>
    <col min="5" max="5" width="3" customWidth="1"/>
    <col min="6" max="6" width="16" customWidth="1"/>
    <col min="7" max="7" width="6.28515625" customWidth="1"/>
    <col min="8" max="8" width="3.85546875" customWidth="1"/>
    <col min="9" max="9" width="6.28515625" customWidth="1"/>
    <col min="10" max="10" width="6.42578125" customWidth="1"/>
    <col min="11" max="11" width="6.28515625" customWidth="1"/>
    <col min="12" max="12" width="3.85546875" customWidth="1"/>
    <col min="13" max="14" width="6.28515625" customWidth="1"/>
    <col min="15" max="15" width="3.85546875" customWidth="1"/>
    <col min="16" max="17" width="6.28515625" customWidth="1"/>
    <col min="18" max="18" width="3.85546875" customWidth="1"/>
    <col min="19" max="19" width="6.28515625" customWidth="1"/>
    <col min="20" max="20" width="6.5703125" customWidth="1"/>
    <col min="21" max="21" width="7.42578125" customWidth="1"/>
  </cols>
  <sheetData>
    <row r="1" spans="1:21" ht="15.75" customHeight="1" x14ac:dyDescent="0.2">
      <c r="A1" s="8" t="s">
        <v>68</v>
      </c>
      <c r="B1" s="8" t="s">
        <v>69</v>
      </c>
      <c r="C1" s="15" t="s">
        <v>70</v>
      </c>
      <c r="D1" s="2"/>
      <c r="E1" s="2"/>
      <c r="F1" s="2"/>
      <c r="G1" s="21"/>
      <c r="H1" s="19"/>
      <c r="I1" s="19"/>
      <c r="J1" s="1"/>
      <c r="K1" s="21"/>
      <c r="L1" s="19"/>
      <c r="M1" s="20"/>
      <c r="N1" s="21"/>
      <c r="O1" s="19"/>
      <c r="P1" s="20"/>
      <c r="Q1" s="21"/>
      <c r="R1" s="19"/>
      <c r="S1" s="20"/>
      <c r="T1" s="1"/>
      <c r="U1" s="1"/>
    </row>
    <row r="2" spans="1:21" ht="15.75" customHeight="1" x14ac:dyDescent="0.2">
      <c r="A2" s="3">
        <v>1</v>
      </c>
      <c r="B2" s="16" t="str">
        <f>IF(Rezultati!$G$15=Rezultati!$I$15,"1. Rank",IF(Rezultati!$G$15&gt;Rezultati!$I$15,Rezultati!$D$15,Rezultati!$F$15))</f>
        <v>Marolt / Zbičajnik</v>
      </c>
      <c r="C2" s="17">
        <v>100</v>
      </c>
      <c r="D2" s="9"/>
      <c r="E2" s="9"/>
      <c r="F2" s="9"/>
      <c r="G2" s="9"/>
      <c r="H2" s="9"/>
      <c r="I2" s="9"/>
      <c r="J2" s="11"/>
      <c r="K2" s="9"/>
      <c r="L2" s="9"/>
      <c r="M2" s="9"/>
      <c r="N2" s="9"/>
      <c r="O2" s="9"/>
      <c r="P2" s="9"/>
      <c r="Q2" s="9"/>
      <c r="R2" s="9"/>
      <c r="S2" s="9"/>
      <c r="T2" s="12"/>
      <c r="U2" s="12"/>
    </row>
    <row r="3" spans="1:21" ht="15.75" customHeight="1" x14ac:dyDescent="0.2">
      <c r="A3" s="3">
        <v>2</v>
      </c>
      <c r="B3" s="16" t="str">
        <f>IF(Rezultati!$G$15=Rezultati!$I$15,"2. Rank",IF(Rezultati!$G$15&lt;Rezultati!$I$15,Rezultati!$D$15,Rezultati!$F$15))</f>
        <v>Kuhar / Kuhar</v>
      </c>
      <c r="C3" s="17">
        <v>85</v>
      </c>
      <c r="D3" s="9"/>
      <c r="E3" s="9"/>
      <c r="F3" s="9"/>
      <c r="G3" s="13"/>
      <c r="H3" s="9"/>
      <c r="I3" s="10"/>
      <c r="J3" s="11"/>
      <c r="K3" s="13"/>
      <c r="L3" s="9"/>
      <c r="M3" s="13"/>
      <c r="N3" s="13"/>
      <c r="O3" s="9"/>
      <c r="P3" s="13"/>
      <c r="Q3" s="13"/>
      <c r="R3" s="9"/>
      <c r="S3" s="13"/>
      <c r="T3" s="12"/>
      <c r="U3" s="12"/>
    </row>
    <row r="4" spans="1:21" ht="15.75" customHeight="1" x14ac:dyDescent="0.2">
      <c r="A4" s="3">
        <v>3</v>
      </c>
      <c r="B4" s="16" t="str">
        <f>IF(Rezultati!$G$14=Rezultati!$I$14,"3. Rank",IF(Rezultati!$G$14&gt;Rezultati!$I$14,Rezultati!$D$14,Rezultati!$F$14))</f>
        <v>Cikač / Grubišič Čabo</v>
      </c>
      <c r="C4" s="17">
        <v>70</v>
      </c>
      <c r="D4" s="9"/>
      <c r="E4" s="9"/>
      <c r="F4" s="9"/>
      <c r="G4" s="13"/>
      <c r="H4" s="9"/>
      <c r="I4" s="10"/>
      <c r="J4" s="11"/>
      <c r="K4" s="13"/>
      <c r="L4" s="9"/>
      <c r="M4" s="13"/>
      <c r="N4" s="13"/>
      <c r="O4" s="9"/>
      <c r="P4" s="13"/>
      <c r="Q4" s="13"/>
      <c r="R4" s="9"/>
      <c r="S4" s="13"/>
      <c r="T4" s="12"/>
      <c r="U4" s="12"/>
    </row>
    <row r="5" spans="1:21" ht="15.75" customHeight="1" x14ac:dyDescent="0.2">
      <c r="A5" s="3">
        <v>4</v>
      </c>
      <c r="B5" s="16" t="str">
        <f>IF(Rezultati!$G$14=Rezultati!$I$14,"4. Rank",IF(Rezultati!$G$14&lt;Rezultati!$I$14,Rezultati!$D$14,Rezultati!$F$14))</f>
        <v>Natek / Bengez</v>
      </c>
      <c r="C5" s="17">
        <v>55</v>
      </c>
      <c r="D5" s="9"/>
      <c r="E5" s="9"/>
      <c r="F5" s="9"/>
      <c r="G5" s="13"/>
      <c r="H5" s="9"/>
      <c r="I5" s="10"/>
      <c r="J5" s="11"/>
      <c r="K5" s="13"/>
      <c r="L5" s="9"/>
      <c r="M5" s="13"/>
      <c r="N5" s="13"/>
      <c r="O5" s="9"/>
      <c r="P5" s="13"/>
      <c r="Q5" s="13"/>
      <c r="R5" s="9"/>
      <c r="S5" s="13"/>
      <c r="T5" s="12"/>
      <c r="U5" s="12"/>
    </row>
    <row r="6" spans="1:21" ht="15.75" customHeight="1" x14ac:dyDescent="0.2">
      <c r="A6" s="3">
        <v>5</v>
      </c>
      <c r="B6" s="16" t="str">
        <f>IF(Rezultati!$G$10=Rezultati!$I$10,"5. Rank",IF(Rezultati!$G$10&lt;Rezultati!$I$10,Rezultati!$D$10,Rezultati!$F$10))</f>
        <v>Podjavoršek / Šimić</v>
      </c>
      <c r="C6" s="17">
        <v>40</v>
      </c>
      <c r="D6" s="9"/>
      <c r="E6" s="9"/>
      <c r="F6" s="9"/>
      <c r="G6" s="13"/>
      <c r="H6" s="9"/>
      <c r="I6" s="10"/>
      <c r="J6" s="11"/>
      <c r="K6" s="13"/>
      <c r="L6" s="9"/>
      <c r="M6" s="13"/>
      <c r="N6" s="13"/>
      <c r="O6" s="9"/>
      <c r="P6" s="13"/>
      <c r="Q6" s="13"/>
      <c r="R6" s="9"/>
      <c r="S6" s="13"/>
      <c r="T6" s="12"/>
      <c r="U6" s="12"/>
    </row>
    <row r="7" spans="1:21" ht="15.75" customHeight="1" x14ac:dyDescent="0.2">
      <c r="A7" s="3">
        <v>5</v>
      </c>
      <c r="B7" s="16" t="str">
        <f>IF(Rezultati!$G$11=Rezultati!$I$11,"5. Rank",IF(Rezultati!$G$11&lt;Rezultati!$I$11,Rezultati!$D$11,Rezultati!$F$11))</f>
        <v>Miklavec / Kavnik</v>
      </c>
      <c r="C7" s="17">
        <v>40</v>
      </c>
      <c r="D7" s="9"/>
      <c r="E7" s="9"/>
      <c r="F7" s="9"/>
      <c r="G7" s="13"/>
      <c r="H7" s="9"/>
      <c r="I7" s="10"/>
      <c r="J7" s="11"/>
      <c r="K7" s="13"/>
      <c r="L7" s="9"/>
      <c r="M7" s="13"/>
      <c r="N7" s="13"/>
      <c r="O7" s="9"/>
      <c r="P7" s="13"/>
      <c r="Q7" s="13"/>
      <c r="R7" s="9"/>
      <c r="S7" s="13"/>
      <c r="T7" s="12"/>
      <c r="U7" s="12"/>
    </row>
    <row r="8" spans="1:21" ht="15.75" customHeight="1" x14ac:dyDescent="0.2">
      <c r="A8" s="3">
        <v>7</v>
      </c>
      <c r="B8" s="16" t="str">
        <f>IF(Rezultati!$G$8=Rezultati!$I$8,"7. Rank",IF(Rezultati!$G$8&lt;Rezultati!$I$8,Rezultati!$D$8,Rezultati!$F$8))</f>
        <v>Šinkovec / Lapajne</v>
      </c>
      <c r="C8" s="17">
        <v>30</v>
      </c>
      <c r="D8" s="9"/>
      <c r="E8" s="9"/>
      <c r="F8" s="9"/>
      <c r="G8" s="13"/>
      <c r="H8" s="9"/>
      <c r="I8" s="10"/>
      <c r="J8" s="11"/>
      <c r="K8" s="13"/>
      <c r="L8" s="9"/>
      <c r="M8" s="13"/>
      <c r="N8" s="13"/>
      <c r="O8" s="9"/>
      <c r="P8" s="13"/>
      <c r="Q8" s="13"/>
      <c r="R8" s="9"/>
      <c r="S8" s="13"/>
      <c r="T8" s="12"/>
      <c r="U8" s="12"/>
    </row>
    <row r="9" spans="1:21" ht="15.75" customHeight="1" x14ac:dyDescent="0.2">
      <c r="A9" s="3">
        <v>7</v>
      </c>
      <c r="B9" s="16" t="str">
        <f>IF(Rezultati!$G$9=Rezultati!$I$9,"7. Rank",IF(Rezultati!$G$9&lt;Rezultati!$I$9,Rezultati!$D$9,Rezultati!$F$9))</f>
        <v>Belec / Vöröš</v>
      </c>
      <c r="C9" s="17">
        <v>30</v>
      </c>
      <c r="D9" s="9"/>
      <c r="E9" s="9"/>
      <c r="F9" s="9"/>
      <c r="G9" s="13"/>
      <c r="H9" s="9"/>
      <c r="I9" s="10"/>
      <c r="J9" s="11"/>
      <c r="K9" s="13"/>
      <c r="L9" s="9"/>
      <c r="M9" s="13"/>
      <c r="N9" s="13"/>
      <c r="O9" s="9"/>
      <c r="P9" s="13"/>
      <c r="Q9" s="13"/>
      <c r="R9" s="9"/>
      <c r="S9" s="13"/>
      <c r="T9" s="12"/>
      <c r="U9" s="12"/>
    </row>
    <row r="10" spans="1:21" ht="15.75" customHeight="1" x14ac:dyDescent="0.2">
      <c r="A10" s="3"/>
      <c r="B10" s="16"/>
      <c r="C10" s="17"/>
      <c r="D10" s="9"/>
      <c r="E10" s="9"/>
      <c r="F10" s="9"/>
      <c r="G10" s="13"/>
      <c r="H10" s="9"/>
      <c r="I10" s="10"/>
      <c r="J10" s="11"/>
      <c r="K10" s="13"/>
      <c r="L10" s="9"/>
      <c r="M10" s="13"/>
      <c r="N10" s="13"/>
      <c r="O10" s="9"/>
      <c r="P10" s="13"/>
      <c r="Q10" s="13"/>
      <c r="R10" s="9"/>
      <c r="S10" s="13"/>
      <c r="T10" s="12"/>
      <c r="U10" s="12"/>
    </row>
    <row r="11" spans="1:21" ht="15.75" customHeight="1" x14ac:dyDescent="0.2">
      <c r="A11" s="3"/>
      <c r="B11" s="16"/>
      <c r="C11" s="17"/>
      <c r="D11" s="9"/>
      <c r="E11" s="9"/>
      <c r="F11" s="9"/>
      <c r="G11" s="13"/>
      <c r="H11" s="9"/>
      <c r="I11" s="10"/>
      <c r="J11" s="11"/>
      <c r="K11" s="13"/>
      <c r="L11" s="9"/>
      <c r="M11" s="13"/>
      <c r="N11" s="13"/>
      <c r="O11" s="9"/>
      <c r="P11" s="13"/>
      <c r="Q11" s="13"/>
      <c r="R11" s="9"/>
      <c r="S11" s="13"/>
      <c r="T11" s="12"/>
      <c r="U11" s="12"/>
    </row>
    <row r="12" spans="1:21" ht="15.75" customHeight="1" x14ac:dyDescent="0.2">
      <c r="A12" s="3"/>
      <c r="B12" s="16"/>
      <c r="C12" s="17"/>
      <c r="D12" s="9"/>
      <c r="E12" s="9"/>
      <c r="F12" s="9"/>
      <c r="G12" s="13"/>
      <c r="H12" s="9"/>
      <c r="I12" s="10"/>
      <c r="J12" s="11"/>
      <c r="K12" s="13"/>
      <c r="L12" s="9"/>
      <c r="M12" s="13"/>
      <c r="N12" s="13"/>
      <c r="O12" s="9"/>
      <c r="P12" s="13"/>
      <c r="Q12" s="13"/>
      <c r="R12" s="9"/>
      <c r="S12" s="13"/>
      <c r="T12" s="12"/>
      <c r="U12" s="12"/>
    </row>
    <row r="13" spans="1:21" ht="15.75" customHeight="1" x14ac:dyDescent="0.2">
      <c r="A13" s="3"/>
      <c r="B13" s="16"/>
      <c r="C13" s="17"/>
      <c r="D13" s="9"/>
      <c r="E13" s="9"/>
      <c r="F13" s="9"/>
      <c r="G13" s="13"/>
      <c r="H13" s="9"/>
      <c r="I13" s="10"/>
      <c r="J13" s="11"/>
      <c r="K13" s="13"/>
      <c r="L13" s="9"/>
      <c r="M13" s="13"/>
      <c r="N13" s="13"/>
      <c r="O13" s="9"/>
      <c r="P13" s="13"/>
      <c r="Q13" s="13"/>
      <c r="R13" s="9"/>
      <c r="S13" s="13"/>
      <c r="T13" s="12"/>
      <c r="U13" s="12"/>
    </row>
    <row r="14" spans="1:21" ht="15.75" customHeight="1" x14ac:dyDescent="0.2">
      <c r="A14" s="9"/>
      <c r="B14" s="9"/>
      <c r="C14" s="17"/>
      <c r="D14" s="9"/>
      <c r="E14" s="9"/>
      <c r="F14" s="9"/>
      <c r="G14" s="13"/>
      <c r="H14" s="9"/>
      <c r="I14" s="13"/>
      <c r="J14" s="11"/>
      <c r="K14" s="13"/>
      <c r="L14" s="9"/>
      <c r="M14" s="13"/>
      <c r="N14" s="13"/>
      <c r="O14" s="9"/>
      <c r="P14" s="13"/>
      <c r="Q14" s="13"/>
      <c r="R14" s="9"/>
      <c r="S14" s="13"/>
      <c r="T14" s="12"/>
      <c r="U14" s="12"/>
    </row>
    <row r="15" spans="1:21" ht="15.75" customHeight="1" x14ac:dyDescent="0.2">
      <c r="A15" s="9"/>
      <c r="B15" s="9"/>
      <c r="C15" s="17"/>
      <c r="D15" s="9"/>
      <c r="E15" s="9"/>
      <c r="F15" s="9"/>
      <c r="G15" s="13"/>
      <c r="H15" s="9"/>
      <c r="I15" s="13"/>
      <c r="J15" s="11"/>
      <c r="K15" s="13"/>
      <c r="L15" s="9"/>
      <c r="M15" s="13"/>
      <c r="N15" s="13"/>
      <c r="O15" s="9"/>
      <c r="P15" s="13"/>
      <c r="Q15" s="13"/>
      <c r="R15" s="9"/>
      <c r="S15" s="13"/>
      <c r="T15" s="12"/>
      <c r="U15" s="12"/>
    </row>
    <row r="16" spans="1:21" ht="15.75" customHeight="1" x14ac:dyDescent="0.2">
      <c r="A16" s="9"/>
      <c r="B16" s="9"/>
      <c r="C16" s="17"/>
      <c r="D16" s="9"/>
      <c r="E16" s="9"/>
      <c r="F16" s="9"/>
      <c r="G16" s="13"/>
      <c r="H16" s="9"/>
      <c r="I16" s="13"/>
      <c r="J16" s="11"/>
      <c r="K16" s="13"/>
      <c r="L16" s="9"/>
      <c r="M16" s="13"/>
      <c r="N16" s="13"/>
      <c r="O16" s="9"/>
      <c r="P16" s="13"/>
      <c r="Q16" s="13"/>
      <c r="R16" s="9"/>
      <c r="S16" s="13"/>
      <c r="T16" s="12"/>
      <c r="U16" s="12"/>
    </row>
    <row r="17" spans="1:21" ht="15.75" customHeight="1" x14ac:dyDescent="0.2">
      <c r="A17" s="9"/>
      <c r="B17" s="9"/>
      <c r="C17" s="17"/>
      <c r="D17" s="9"/>
      <c r="E17" s="9"/>
      <c r="F17" s="9"/>
      <c r="G17" s="13"/>
      <c r="H17" s="9"/>
      <c r="I17" s="13"/>
      <c r="J17" s="11"/>
      <c r="K17" s="13"/>
      <c r="L17" s="9"/>
      <c r="M17" s="13"/>
      <c r="N17" s="13"/>
      <c r="O17" s="9"/>
      <c r="P17" s="13"/>
      <c r="Q17" s="13"/>
      <c r="R17" s="9"/>
      <c r="S17" s="13"/>
      <c r="T17" s="12"/>
      <c r="U17" s="12"/>
    </row>
    <row r="18" spans="1:21" ht="15.75" customHeight="1" x14ac:dyDescent="0.2">
      <c r="A18" s="9"/>
      <c r="B18" s="9"/>
      <c r="C18" s="17"/>
      <c r="D18" s="9"/>
      <c r="E18" s="9"/>
      <c r="F18" s="9"/>
      <c r="G18" s="13"/>
      <c r="H18" s="9"/>
      <c r="I18" s="13"/>
      <c r="J18" s="11"/>
      <c r="K18" s="13"/>
      <c r="L18" s="9"/>
      <c r="M18" s="13"/>
      <c r="N18" s="13"/>
      <c r="O18" s="9"/>
      <c r="P18" s="13"/>
      <c r="Q18" s="13"/>
      <c r="R18" s="9"/>
      <c r="S18" s="13"/>
      <c r="T18" s="12"/>
      <c r="U18" s="12"/>
    </row>
    <row r="19" spans="1:21" ht="15.75" customHeight="1" x14ac:dyDescent="0.2">
      <c r="A19" s="9"/>
      <c r="B19" s="9"/>
      <c r="C19" s="17"/>
      <c r="D19" s="9"/>
      <c r="E19" s="9"/>
      <c r="F19" s="9"/>
      <c r="G19" s="13"/>
      <c r="H19" s="9"/>
      <c r="I19" s="13"/>
      <c r="J19" s="11"/>
      <c r="K19" s="13"/>
      <c r="L19" s="9"/>
      <c r="M19" s="13"/>
      <c r="N19" s="13"/>
      <c r="O19" s="9"/>
      <c r="P19" s="13"/>
      <c r="Q19" s="13"/>
      <c r="R19" s="9"/>
      <c r="S19" s="13"/>
      <c r="T19" s="12"/>
      <c r="U19" s="12"/>
    </row>
    <row r="20" spans="1:21" ht="15.75" customHeight="1" x14ac:dyDescent="0.2">
      <c r="A20" s="9"/>
      <c r="B20" s="9"/>
      <c r="C20" s="17"/>
      <c r="D20" s="9"/>
      <c r="E20" s="9"/>
      <c r="F20" s="9"/>
      <c r="G20" s="13"/>
      <c r="H20" s="9"/>
      <c r="I20" s="13"/>
      <c r="J20" s="11"/>
      <c r="K20" s="13"/>
      <c r="L20" s="9"/>
      <c r="M20" s="13"/>
      <c r="N20" s="13"/>
      <c r="O20" s="9"/>
      <c r="P20" s="13"/>
      <c r="Q20" s="13"/>
      <c r="R20" s="9"/>
      <c r="S20" s="13"/>
      <c r="T20" s="12"/>
      <c r="U20" s="12"/>
    </row>
    <row r="21" spans="1:21" ht="15.75" customHeight="1" x14ac:dyDescent="0.2">
      <c r="A21" s="9"/>
      <c r="B21" s="9"/>
      <c r="C21" s="17"/>
      <c r="D21" s="9"/>
      <c r="E21" s="9"/>
      <c r="F21" s="9"/>
      <c r="G21" s="13"/>
      <c r="H21" s="9"/>
      <c r="I21" s="13"/>
      <c r="J21" s="11"/>
      <c r="K21" s="13"/>
      <c r="L21" s="9"/>
      <c r="M21" s="13"/>
      <c r="N21" s="13"/>
      <c r="O21" s="9"/>
      <c r="P21" s="13"/>
      <c r="Q21" s="13"/>
      <c r="R21" s="9"/>
      <c r="S21" s="13"/>
      <c r="T21" s="12"/>
      <c r="U21" s="12"/>
    </row>
    <row r="22" spans="1:21" ht="15.75" customHeight="1" x14ac:dyDescent="0.2">
      <c r="A22" s="9"/>
      <c r="B22" s="9"/>
      <c r="C22" s="17"/>
      <c r="D22" s="9"/>
      <c r="E22" s="9"/>
      <c r="F22" s="9"/>
      <c r="G22" s="13"/>
      <c r="H22" s="9"/>
      <c r="I22" s="13"/>
      <c r="J22" s="11"/>
      <c r="K22" s="13"/>
      <c r="L22" s="9"/>
      <c r="M22" s="13"/>
      <c r="N22" s="13"/>
      <c r="O22" s="9"/>
      <c r="P22" s="13"/>
      <c r="Q22" s="13"/>
      <c r="R22" s="9"/>
      <c r="S22" s="13"/>
      <c r="T22" s="12"/>
      <c r="U22" s="12"/>
    </row>
    <row r="23" spans="1:21" ht="15.75" customHeight="1" x14ac:dyDescent="0.2">
      <c r="A23" s="9"/>
      <c r="B23" s="9"/>
      <c r="C23" s="17"/>
      <c r="D23" s="9"/>
      <c r="E23" s="9"/>
      <c r="F23" s="9"/>
      <c r="G23" s="13"/>
      <c r="H23" s="9"/>
      <c r="I23" s="13"/>
      <c r="J23" s="11"/>
      <c r="K23" s="13"/>
      <c r="L23" s="9"/>
      <c r="M23" s="13"/>
      <c r="N23" s="13"/>
      <c r="O23" s="9"/>
      <c r="P23" s="13"/>
      <c r="Q23" s="13"/>
      <c r="R23" s="9"/>
      <c r="S23" s="13"/>
      <c r="T23" s="12"/>
      <c r="U23" s="12"/>
    </row>
    <row r="24" spans="1:21" ht="15.75" customHeight="1" x14ac:dyDescent="0.2">
      <c r="C24" s="17"/>
    </row>
    <row r="25" spans="1:21" ht="15.75" customHeight="1" x14ac:dyDescent="0.2">
      <c r="C25" s="17"/>
    </row>
  </sheetData>
  <mergeCells count="4">
    <mergeCell ref="G1:I1"/>
    <mergeCell ref="K1:M1"/>
    <mergeCell ref="N1:P1"/>
    <mergeCell ref="Q1:S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4</vt:i4>
      </vt:variant>
    </vt:vector>
  </HeadingPairs>
  <TitlesOfParts>
    <vt:vector size="4" baseType="lpstr">
      <vt:lpstr>Prijave</vt:lpstr>
      <vt:lpstr>Nosilci</vt:lpstr>
      <vt:lpstr>Rezultati</vt:lpstr>
      <vt:lpstr>Ranking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Branko</dc:creator>
  <cp:lastModifiedBy>Branko Macek</cp:lastModifiedBy>
  <dcterms:created xsi:type="dcterms:W3CDTF">2015-06-17T05:20:51Z</dcterms:created>
  <dcterms:modified xsi:type="dcterms:W3CDTF">2015-06-17T05:20:51Z</dcterms:modified>
</cp:coreProperties>
</file>